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790" activeTab="0"/>
  </bookViews>
  <sheets>
    <sheet name="2021" sheetId="1" r:id="rId1"/>
  </sheets>
  <definedNames>
    <definedName name="_xlnm.Print_Area" localSheetId="0">'2021'!$A$1:$F$47</definedName>
  </definedNames>
  <calcPr fullCalcOnLoad="1"/>
</workbook>
</file>

<file path=xl/sharedStrings.xml><?xml version="1.0" encoding="utf-8"?>
<sst xmlns="http://schemas.openxmlformats.org/spreadsheetml/2006/main" count="50" uniqueCount="32">
  <si>
    <t>Наименование показателя</t>
  </si>
  <si>
    <t>Всего</t>
  </si>
  <si>
    <t>ВН</t>
  </si>
  <si>
    <t>СН1</t>
  </si>
  <si>
    <t>СН2</t>
  </si>
  <si>
    <t>НН</t>
  </si>
  <si>
    <t>В том числе по уровню напряжения</t>
  </si>
  <si>
    <t>Поступление в сеть из других уровней напряжения (трансформация)</t>
  </si>
  <si>
    <t>Отпуск в сеть других уровней напряжения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</si>
  <si>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</si>
  <si>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</si>
  <si>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«Об утверждении стандартов раскрытия информации субъектами оптового и розничных рынков  электрической энергии» </t>
  </si>
  <si>
    <t>Мощность (МВт)</t>
  </si>
  <si>
    <t>Электроэнергия (тыс. кВт ч)</t>
  </si>
  <si>
    <t>ООО "Барнаульская сетевая компания"</t>
  </si>
  <si>
    <t>по п.19 пп.г абз.2</t>
  </si>
  <si>
    <t xml:space="preserve">о балансе электрической энергии и мощности, в том числе об отпуске электроэнергии в сеть и отпуске электроэнергии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организации,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ценообразования, а также о потерях электроэнергии в сетях сетевой организации в абсолютном и относительном выражении по уровням напряжения, используемым для целей ценообразования
</t>
  </si>
  <si>
    <t>Поступление в сеть из других организаций:</t>
  </si>
  <si>
    <t>из сетей ПАО "ФСК ЕЭС"</t>
  </si>
  <si>
    <t xml:space="preserve">НН </t>
  </si>
  <si>
    <t>Отпуск из сети:</t>
  </si>
  <si>
    <t>из сетей ПАО "МРСК Сибири" (филиал "Алтайэнерго")</t>
  </si>
  <si>
    <t>потребителям ГП, ЭСО, ЭСК</t>
  </si>
  <si>
    <t>смежным сетевым организациям</t>
  </si>
  <si>
    <t>Общий объем потерь</t>
  </si>
  <si>
    <t>Общий объем потерь, в %</t>
  </si>
  <si>
    <t>из сетей ПАО "Россети Сибирь" (филиал "Алтайэнерго")</t>
  </si>
  <si>
    <t>прямым прочим потребителям по договорам оказания услуг по передаче электрической энергии</t>
  </si>
  <si>
    <t>за 2021 год</t>
  </si>
  <si>
    <t xml:space="preserve"> из сетей ООО "АЭСК"</t>
  </si>
  <si>
    <t>из сетей ООО "АЭСК"</t>
  </si>
  <si>
    <t>АО "Барнаульская генерация"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</si>
</sst>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00"/>
    <numFmt numFmtId="181" formatCode="0.00000"/>
    <numFmt numFmtId="182" formatCode="0.0000"/>
    <numFmt numFmtId="183" formatCode="0.000"/>
    <numFmt numFmtId="184" formatCode="0.0000000"/>
    <numFmt numFmtId="185" formatCode="0.0"/>
    <numFmt numFmtId="186" formatCode="#,##0.000"/>
    <numFmt numFmtId="187" formatCode="#,##0.0000"/>
  </numFmts>
  <fonts count="42">
    <font>
      <sz val="10"/>
      <name val="Arial Cyr"/>
      <family val="0"/>
    </font>
    <font>
      <sz val="9"/>
      <name val="Tahoma"/>
      <family val="2"/>
    </font>
    <font>
      <sz val="12"/>
      <name val="Arial Cyr"/>
      <family val="0"/>
    </font>
    <font>
      <sz val="10"/>
      <color indexed="63"/>
      <name val="Times New Roman"/>
      <family val="1"/>
    </font>
    <font>
      <sz val="10"/>
      <color indexed="2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49" fontId="1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vertical="top"/>
    </xf>
    <xf numFmtId="0" fontId="2" fillId="0" borderId="0" xfId="0" applyFont="1" applyAlignment="1">
      <alignment/>
    </xf>
    <xf numFmtId="0" fontId="3" fillId="0" borderId="10" xfId="55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49" fontId="3" fillId="0" borderId="10" xfId="52" applyFont="1" applyFill="1" applyBorder="1" applyAlignment="1">
      <alignment vertical="center" wrapText="1"/>
      <protection/>
    </xf>
    <xf numFmtId="186" fontId="3" fillId="0" borderId="10" xfId="52" applyNumberFormat="1" applyFont="1" applyFill="1" applyBorder="1" applyAlignment="1" applyProtection="1">
      <alignment horizontal="right" vertical="center"/>
      <protection/>
    </xf>
    <xf numFmtId="186" fontId="3" fillId="0" borderId="10" xfId="52" applyNumberFormat="1" applyFont="1" applyFill="1" applyBorder="1" applyAlignment="1" applyProtection="1">
      <alignment horizontal="right" vertical="center"/>
      <protection locked="0"/>
    </xf>
    <xf numFmtId="0" fontId="5" fillId="0" borderId="10" xfId="53" applyNumberFormat="1" applyFont="1" applyFill="1" applyBorder="1" applyAlignment="1" applyProtection="1">
      <alignment vertical="center" wrapText="1"/>
      <protection/>
    </xf>
    <xf numFmtId="49" fontId="3" fillId="0" borderId="10" xfId="52" applyFont="1" applyFill="1" applyBorder="1" applyAlignment="1">
      <alignment horizontal="left" vertical="center" wrapText="1" indent="1"/>
      <protection/>
    </xf>
    <xf numFmtId="187" fontId="3" fillId="0" borderId="10" xfId="52" applyNumberFormat="1" applyFont="1" applyFill="1" applyBorder="1" applyAlignment="1" applyProtection="1">
      <alignment horizontal="right" vertical="center"/>
      <protection/>
    </xf>
    <xf numFmtId="4" fontId="3" fillId="0" borderId="10" xfId="52" applyNumberFormat="1" applyFont="1" applyFill="1" applyBorder="1" applyAlignment="1" applyProtection="1">
      <alignment horizontal="right" vertical="center"/>
      <protection/>
    </xf>
    <xf numFmtId="0" fontId="41" fillId="0" borderId="0" xfId="0" applyFont="1" applyAlignment="1">
      <alignment horizontal="center"/>
    </xf>
    <xf numFmtId="0" fontId="3" fillId="0" borderId="10" xfId="55" applyFont="1" applyFill="1" applyBorder="1" applyAlignment="1" applyProtection="1">
      <alignment horizontal="center" vertical="center" wrapText="1"/>
      <protection/>
    </xf>
    <xf numFmtId="49" fontId="3" fillId="0" borderId="10" xfId="52" applyFont="1" applyFill="1" applyBorder="1" applyAlignment="1">
      <alignment horizontal="center" vertical="center"/>
      <protection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 horizontal="center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_ЖКУ_проект3" xfId="53"/>
    <cellStyle name="Обычный_Полезный отпуск электроэнергии и мощности, реализуемой по регулируемым ценам" xfId="54"/>
    <cellStyle name="Обычный_Сведения об отпуске (передаче) электроэнергии потребителям распределительными сетевыми организациями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D47"/>
  <sheetViews>
    <sheetView tabSelected="1" zoomScalePageLayoutView="0" workbookViewId="0" topLeftCell="A20">
      <selection activeCell="B32" sqref="B32:B35"/>
    </sheetView>
  </sheetViews>
  <sheetFormatPr defaultColWidth="9.00390625" defaultRowHeight="12.75"/>
  <cols>
    <col min="1" max="1" width="60.625" style="3" bestFit="1" customWidth="1"/>
    <col min="2" max="3" width="16.375" style="3" bestFit="1" customWidth="1"/>
    <col min="4" max="4" width="14.375" style="3" bestFit="1" customWidth="1"/>
    <col min="5" max="5" width="16.375" style="3" bestFit="1" customWidth="1"/>
    <col min="6" max="6" width="14.375" style="3" bestFit="1" customWidth="1"/>
    <col min="7" max="16384" width="9.125" style="3" customWidth="1"/>
  </cols>
  <sheetData>
    <row r="1" spans="1:160" ht="15.75">
      <c r="A1" s="13" t="s">
        <v>9</v>
      </c>
      <c r="B1" s="13"/>
      <c r="C1" s="13"/>
      <c r="D1" s="13"/>
      <c r="E1" s="13"/>
      <c r="F1" s="1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</row>
    <row r="2" spans="1:160" ht="15.75">
      <c r="A2" s="13" t="s">
        <v>10</v>
      </c>
      <c r="B2" s="13"/>
      <c r="C2" s="13"/>
      <c r="D2" s="13"/>
      <c r="E2" s="13"/>
      <c r="F2" s="1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</row>
    <row r="3" spans="1:160" ht="32.25" customHeight="1">
      <c r="A3" s="16" t="s">
        <v>11</v>
      </c>
      <c r="B3" s="16"/>
      <c r="C3" s="16"/>
      <c r="D3" s="16"/>
      <c r="E3" s="16"/>
      <c r="F3" s="1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</row>
    <row r="4" spans="1:160" ht="15.75">
      <c r="A4" s="13" t="s">
        <v>15</v>
      </c>
      <c r="B4" s="13"/>
      <c r="C4" s="13"/>
      <c r="D4" s="13"/>
      <c r="E4" s="13"/>
      <c r="F4" s="13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</row>
    <row r="5" spans="1:160" ht="114" customHeight="1">
      <c r="A5" s="17" t="s">
        <v>16</v>
      </c>
      <c r="B5" s="17"/>
      <c r="C5" s="17"/>
      <c r="D5" s="17"/>
      <c r="E5" s="17"/>
      <c r="F5" s="17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</row>
    <row r="6" spans="1:160" ht="15.75">
      <c r="A6" s="17" t="s">
        <v>14</v>
      </c>
      <c r="B6" s="17"/>
      <c r="C6" s="17"/>
      <c r="D6" s="17"/>
      <c r="E6" s="17"/>
      <c r="F6" s="17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</row>
    <row r="7" spans="1:6" ht="15.75">
      <c r="A7" s="13" t="s">
        <v>28</v>
      </c>
      <c r="B7" s="13"/>
      <c r="C7" s="13"/>
      <c r="D7" s="13"/>
      <c r="E7" s="13"/>
      <c r="F7" s="13"/>
    </row>
    <row r="9" spans="1:6" ht="12.75" customHeight="1">
      <c r="A9" s="14" t="s">
        <v>0</v>
      </c>
      <c r="B9" s="14" t="s">
        <v>1</v>
      </c>
      <c r="C9" s="14" t="s">
        <v>6</v>
      </c>
      <c r="D9" s="14"/>
      <c r="E9" s="14"/>
      <c r="F9" s="14"/>
    </row>
    <row r="10" spans="1:6" ht="15">
      <c r="A10" s="14"/>
      <c r="B10" s="14"/>
      <c r="C10" s="4" t="s">
        <v>2</v>
      </c>
      <c r="D10" s="4" t="s">
        <v>3</v>
      </c>
      <c r="E10" s="4" t="s">
        <v>4</v>
      </c>
      <c r="F10" s="4" t="s">
        <v>5</v>
      </c>
    </row>
    <row r="11" spans="1:6" ht="15">
      <c r="A11" s="5">
        <v>1</v>
      </c>
      <c r="B11" s="5">
        <v>3</v>
      </c>
      <c r="C11" s="5">
        <v>4</v>
      </c>
      <c r="D11" s="5">
        <v>5</v>
      </c>
      <c r="E11" s="5">
        <v>6</v>
      </c>
      <c r="F11" s="5">
        <v>7</v>
      </c>
    </row>
    <row r="12" spans="1:6" ht="15">
      <c r="A12" s="15" t="s">
        <v>13</v>
      </c>
      <c r="B12" s="15"/>
      <c r="C12" s="15"/>
      <c r="D12" s="15"/>
      <c r="E12" s="15"/>
      <c r="F12" s="15"/>
    </row>
    <row r="13" spans="1:6" ht="15">
      <c r="A13" s="6" t="s">
        <v>17</v>
      </c>
      <c r="B13" s="7">
        <f aca="true" t="shared" si="0" ref="B13:B46">SUM(C13:F13)</f>
        <v>1656958.378</v>
      </c>
      <c r="C13" s="7">
        <v>1463138.702</v>
      </c>
      <c r="D13" s="7">
        <v>193361.622</v>
      </c>
      <c r="E13" s="7">
        <v>458.054</v>
      </c>
      <c r="F13" s="7">
        <f>F14+F15</f>
        <v>0</v>
      </c>
    </row>
    <row r="14" spans="1:6" ht="15">
      <c r="A14" s="6" t="s">
        <v>18</v>
      </c>
      <c r="B14" s="7">
        <f t="shared" si="0"/>
        <v>24772.166</v>
      </c>
      <c r="C14" s="8">
        <v>24772.166</v>
      </c>
      <c r="D14" s="8"/>
      <c r="E14" s="8"/>
      <c r="F14" s="8"/>
    </row>
    <row r="15" spans="1:6" ht="15">
      <c r="A15" s="9" t="s">
        <v>26</v>
      </c>
      <c r="B15" s="7">
        <f>SUM(C15:F15)</f>
        <v>1536572.116</v>
      </c>
      <c r="C15" s="8">
        <v>1342957.947</v>
      </c>
      <c r="D15" s="8">
        <v>193361.622</v>
      </c>
      <c r="E15" s="8">
        <v>252.547</v>
      </c>
      <c r="F15" s="8"/>
    </row>
    <row r="16" spans="1:6" ht="15">
      <c r="A16" s="9" t="s">
        <v>30</v>
      </c>
      <c r="B16" s="7">
        <f>SUM(C16:F16)</f>
        <v>95408.589</v>
      </c>
      <c r="C16" s="8">
        <v>95408.589</v>
      </c>
      <c r="D16" s="8"/>
      <c r="E16" s="8"/>
      <c r="F16" s="8"/>
    </row>
    <row r="17" spans="1:6" ht="15">
      <c r="A17" s="9" t="s">
        <v>31</v>
      </c>
      <c r="B17" s="7">
        <f>SUM(C17:F17)</f>
        <v>205.507</v>
      </c>
      <c r="C17" s="8"/>
      <c r="D17" s="8"/>
      <c r="E17" s="8">
        <v>205.507</v>
      </c>
      <c r="F17" s="8"/>
    </row>
    <row r="18" spans="1:6" ht="15">
      <c r="A18" s="6" t="s">
        <v>7</v>
      </c>
      <c r="B18" s="7">
        <f t="shared" si="0"/>
        <v>2400235.102</v>
      </c>
      <c r="C18" s="7">
        <f>C20+C21+C22</f>
        <v>0</v>
      </c>
      <c r="D18" s="7">
        <f>D19+D21+D22</f>
        <v>0</v>
      </c>
      <c r="E18" s="7">
        <f>E19+E20+E22</f>
        <v>1445178.9309999999</v>
      </c>
      <c r="F18" s="7">
        <f>F19+F20+F21</f>
        <v>955056.171</v>
      </c>
    </row>
    <row r="19" spans="1:6" ht="15">
      <c r="A19" s="10" t="s">
        <v>2</v>
      </c>
      <c r="B19" s="7">
        <f t="shared" si="0"/>
        <v>1274955.318</v>
      </c>
      <c r="C19" s="11"/>
      <c r="D19" s="8"/>
      <c r="E19" s="8">
        <v>1274955.318</v>
      </c>
      <c r="F19" s="8"/>
    </row>
    <row r="20" spans="1:6" ht="15">
      <c r="A20" s="10" t="s">
        <v>3</v>
      </c>
      <c r="B20" s="7">
        <f t="shared" si="0"/>
        <v>170223.613</v>
      </c>
      <c r="C20" s="8"/>
      <c r="D20" s="11"/>
      <c r="E20" s="8">
        <v>170223.613</v>
      </c>
      <c r="F20" s="8"/>
    </row>
    <row r="21" spans="1:6" ht="15">
      <c r="A21" s="10" t="s">
        <v>4</v>
      </c>
      <c r="B21" s="7">
        <f t="shared" si="0"/>
        <v>955056.171</v>
      </c>
      <c r="C21" s="8"/>
      <c r="D21" s="8"/>
      <c r="E21" s="11"/>
      <c r="F21" s="8">
        <v>955056.171</v>
      </c>
    </row>
    <row r="22" spans="1:6" ht="15">
      <c r="A22" s="10" t="s">
        <v>19</v>
      </c>
      <c r="B22" s="7">
        <f t="shared" si="0"/>
        <v>0</v>
      </c>
      <c r="C22" s="8"/>
      <c r="D22" s="8"/>
      <c r="E22" s="8"/>
      <c r="F22" s="11"/>
    </row>
    <row r="23" spans="1:6" ht="15">
      <c r="A23" s="6" t="s">
        <v>20</v>
      </c>
      <c r="B23" s="7">
        <f t="shared" si="0"/>
        <v>1503466.881</v>
      </c>
      <c r="C23" s="7">
        <f>C24+C25+C26</f>
        <v>184919.571</v>
      </c>
      <c r="D23" s="7">
        <f>D24+D25+D26</f>
        <v>21881.16</v>
      </c>
      <c r="E23" s="7">
        <f>E24+E25+E26</f>
        <v>445086.81</v>
      </c>
      <c r="F23" s="7">
        <f>F24+F25+F26</f>
        <v>851579.34</v>
      </c>
    </row>
    <row r="24" spans="1:6" ht="25.5">
      <c r="A24" s="6" t="s">
        <v>27</v>
      </c>
      <c r="B24" s="7">
        <f>C24</f>
        <v>34444.937</v>
      </c>
      <c r="C24" s="7">
        <v>34444.937</v>
      </c>
      <c r="D24" s="7"/>
      <c r="E24" s="7"/>
      <c r="F24" s="7"/>
    </row>
    <row r="25" spans="1:6" ht="15">
      <c r="A25" s="6" t="s">
        <v>22</v>
      </c>
      <c r="B25" s="7">
        <f t="shared" si="0"/>
        <v>1443877.909</v>
      </c>
      <c r="C25" s="8">
        <v>150474.634</v>
      </c>
      <c r="D25" s="8">
        <v>21881.16</v>
      </c>
      <c r="E25" s="8">
        <v>441282.755</v>
      </c>
      <c r="F25" s="8">
        <v>830239.36</v>
      </c>
    </row>
    <row r="26" spans="1:6" ht="15">
      <c r="A26" s="6" t="s">
        <v>23</v>
      </c>
      <c r="B26" s="7">
        <f t="shared" si="0"/>
        <v>25144.035</v>
      </c>
      <c r="C26" s="7">
        <v>0</v>
      </c>
      <c r="D26" s="7">
        <v>0</v>
      </c>
      <c r="E26" s="7">
        <v>3804.055</v>
      </c>
      <c r="F26" s="7">
        <v>21339.98</v>
      </c>
    </row>
    <row r="27" spans="1:6" ht="15">
      <c r="A27" s="6" t="s">
        <v>8</v>
      </c>
      <c r="B27" s="7">
        <f t="shared" si="0"/>
        <v>2400235.102</v>
      </c>
      <c r="C27" s="8">
        <f>E19</f>
        <v>1274955.318</v>
      </c>
      <c r="D27" s="8">
        <f>E20</f>
        <v>170223.613</v>
      </c>
      <c r="E27" s="8">
        <f>F21</f>
        <v>955056.171</v>
      </c>
      <c r="F27" s="8"/>
    </row>
    <row r="28" spans="1:6" ht="15">
      <c r="A28" s="6" t="s">
        <v>24</v>
      </c>
      <c r="B28" s="7">
        <f t="shared" si="0"/>
        <v>152236.164</v>
      </c>
      <c r="C28" s="8">
        <v>3263.813</v>
      </c>
      <c r="D28" s="8">
        <v>1256.849</v>
      </c>
      <c r="E28" s="8">
        <v>45494.003</v>
      </c>
      <c r="F28" s="8">
        <v>102221.499</v>
      </c>
    </row>
    <row r="29" spans="1:6" ht="15">
      <c r="A29" s="6" t="s">
        <v>25</v>
      </c>
      <c r="B29" s="12">
        <f>B28/B13*100</f>
        <v>9.1876878756456</v>
      </c>
      <c r="C29" s="8">
        <f>C28/(C13+C18)*100</f>
        <v>0.22306928219030872</v>
      </c>
      <c r="D29" s="8">
        <f>D28/(D13+D18)*100</f>
        <v>0.6499992020133136</v>
      </c>
      <c r="E29" s="8">
        <f>E28/(E13+E18)*100</f>
        <v>3.1469866551594903</v>
      </c>
      <c r="F29" s="8">
        <f>F28/(F13+F18)*100</f>
        <v>10.703192346578744</v>
      </c>
    </row>
    <row r="30" spans="1:6" ht="15">
      <c r="A30" s="15" t="s">
        <v>12</v>
      </c>
      <c r="B30" s="15"/>
      <c r="C30" s="15"/>
      <c r="D30" s="15"/>
      <c r="E30" s="15"/>
      <c r="F30" s="15"/>
    </row>
    <row r="31" spans="1:6" ht="15">
      <c r="A31" s="6" t="s">
        <v>17</v>
      </c>
      <c r="B31" s="7">
        <v>236.469</v>
      </c>
      <c r="C31" s="7">
        <v>207.676</v>
      </c>
      <c r="D31" s="7">
        <v>28.725</v>
      </c>
      <c r="E31" s="7">
        <v>0.068</v>
      </c>
      <c r="F31" s="7">
        <v>0</v>
      </c>
    </row>
    <row r="32" spans="1:6" ht="15">
      <c r="A32" s="6" t="s">
        <v>18</v>
      </c>
      <c r="B32" s="7">
        <f t="shared" si="0"/>
        <v>3.517</v>
      </c>
      <c r="C32" s="8">
        <v>3.517</v>
      </c>
      <c r="D32" s="8"/>
      <c r="E32" s="8"/>
      <c r="F32" s="8"/>
    </row>
    <row r="33" spans="1:6" ht="15">
      <c r="A33" s="9" t="s">
        <v>21</v>
      </c>
      <c r="B33" s="7">
        <f t="shared" si="0"/>
        <v>219.296</v>
      </c>
      <c r="C33" s="7">
        <v>190.534</v>
      </c>
      <c r="D33" s="7">
        <v>28.725</v>
      </c>
      <c r="E33" s="7">
        <v>0.037</v>
      </c>
      <c r="F33" s="7">
        <v>0</v>
      </c>
    </row>
    <row r="34" spans="1:6" ht="15">
      <c r="A34" s="9" t="s">
        <v>29</v>
      </c>
      <c r="B34" s="7">
        <f t="shared" si="0"/>
        <v>13.625</v>
      </c>
      <c r="C34" s="7">
        <v>13.625</v>
      </c>
      <c r="D34" s="7"/>
      <c r="E34" s="7"/>
      <c r="F34" s="7"/>
    </row>
    <row r="35" spans="1:6" ht="15">
      <c r="A35" s="9" t="s">
        <v>31</v>
      </c>
      <c r="B35" s="7">
        <f t="shared" si="0"/>
        <v>0.031</v>
      </c>
      <c r="C35" s="7"/>
      <c r="D35" s="7"/>
      <c r="E35" s="7">
        <v>0.031</v>
      </c>
      <c r="F35" s="7"/>
    </row>
    <row r="36" spans="1:6" ht="15">
      <c r="A36" s="6" t="s">
        <v>7</v>
      </c>
      <c r="B36" s="7">
        <f t="shared" si="0"/>
        <v>337.159</v>
      </c>
      <c r="C36" s="7">
        <f>C38+C39+C40</f>
        <v>0</v>
      </c>
      <c r="D36" s="7">
        <f>D37+D39+D40</f>
        <v>0</v>
      </c>
      <c r="E36" s="7">
        <f>E37+E38+E40</f>
        <v>204.97699999999998</v>
      </c>
      <c r="F36" s="7">
        <f>F37+F38+F39</f>
        <v>132.182</v>
      </c>
    </row>
    <row r="37" spans="1:6" ht="15">
      <c r="A37" s="10" t="s">
        <v>2</v>
      </c>
      <c r="B37" s="7">
        <f t="shared" si="0"/>
        <v>179.688</v>
      </c>
      <c r="C37" s="11"/>
      <c r="D37" s="8"/>
      <c r="E37" s="8">
        <v>179.688</v>
      </c>
      <c r="F37" s="8"/>
    </row>
    <row r="38" spans="1:6" ht="15">
      <c r="A38" s="10" t="s">
        <v>3</v>
      </c>
      <c r="B38" s="7">
        <f t="shared" si="0"/>
        <v>25.289</v>
      </c>
      <c r="C38" s="8"/>
      <c r="D38" s="7"/>
      <c r="E38" s="8">
        <v>25.289</v>
      </c>
      <c r="F38" s="8"/>
    </row>
    <row r="39" spans="1:6" ht="15">
      <c r="A39" s="10" t="s">
        <v>4</v>
      </c>
      <c r="B39" s="7">
        <f t="shared" si="0"/>
        <v>132.182</v>
      </c>
      <c r="C39" s="8"/>
      <c r="D39" s="8"/>
      <c r="E39" s="11"/>
      <c r="F39" s="8">
        <v>132.182</v>
      </c>
    </row>
    <row r="40" spans="1:6" ht="15">
      <c r="A40" s="10" t="s">
        <v>19</v>
      </c>
      <c r="B40" s="7">
        <f t="shared" si="0"/>
        <v>0</v>
      </c>
      <c r="C40" s="8"/>
      <c r="D40" s="8"/>
      <c r="E40" s="8"/>
      <c r="F40" s="11"/>
    </row>
    <row r="41" spans="1:6" ht="15">
      <c r="A41" s="6" t="s">
        <v>20</v>
      </c>
      <c r="B41" s="7">
        <f t="shared" si="0"/>
        <v>213.992</v>
      </c>
      <c r="C41" s="7">
        <f>SUM(C42:C44)</f>
        <v>27.503</v>
      </c>
      <c r="D41" s="7">
        <f>SUM(D42:D44)</f>
        <v>3.249</v>
      </c>
      <c r="E41" s="7">
        <f>SUM(E42:E44)</f>
        <v>66.139</v>
      </c>
      <c r="F41" s="7">
        <f>SUM(F42:F44)</f>
        <v>117.101</v>
      </c>
    </row>
    <row r="42" spans="1:6" ht="25.5">
      <c r="A42" s="6" t="s">
        <v>27</v>
      </c>
      <c r="B42" s="7">
        <f t="shared" si="0"/>
        <v>5.156</v>
      </c>
      <c r="C42" s="7">
        <v>5.156</v>
      </c>
      <c r="D42" s="7"/>
      <c r="E42" s="7"/>
      <c r="F42" s="7"/>
    </row>
    <row r="43" spans="1:6" ht="15">
      <c r="A43" s="10" t="s">
        <v>22</v>
      </c>
      <c r="B43" s="7">
        <f t="shared" si="0"/>
        <v>205.171</v>
      </c>
      <c r="C43" s="8">
        <v>22.347</v>
      </c>
      <c r="D43" s="8">
        <v>3.249</v>
      </c>
      <c r="E43" s="8">
        <v>65.585</v>
      </c>
      <c r="F43" s="8">
        <v>113.99</v>
      </c>
    </row>
    <row r="44" spans="1:6" ht="15">
      <c r="A44" s="10" t="s">
        <v>23</v>
      </c>
      <c r="B44" s="7">
        <f t="shared" si="0"/>
        <v>3.665</v>
      </c>
      <c r="C44" s="7">
        <v>0</v>
      </c>
      <c r="D44" s="7">
        <v>0</v>
      </c>
      <c r="E44" s="7">
        <v>0.554</v>
      </c>
      <c r="F44" s="7">
        <v>3.111</v>
      </c>
    </row>
    <row r="45" spans="1:6" ht="15">
      <c r="A45" s="6" t="s">
        <v>8</v>
      </c>
      <c r="B45" s="7">
        <f t="shared" si="0"/>
        <v>337.159</v>
      </c>
      <c r="C45" s="8">
        <f>E37</f>
        <v>179.688</v>
      </c>
      <c r="D45" s="8">
        <f>E38</f>
        <v>25.289</v>
      </c>
      <c r="E45" s="8">
        <f>F39</f>
        <v>132.182</v>
      </c>
      <c r="F45" s="8"/>
    </row>
    <row r="46" spans="1:6" ht="15">
      <c r="A46" s="6" t="s">
        <v>24</v>
      </c>
      <c r="B46" s="7">
        <f t="shared" si="0"/>
        <v>22.477</v>
      </c>
      <c r="C46" s="8">
        <v>0.485</v>
      </c>
      <c r="D46" s="8">
        <v>0.187</v>
      </c>
      <c r="E46" s="8">
        <v>6.724</v>
      </c>
      <c r="F46" s="8">
        <v>15.081</v>
      </c>
    </row>
    <row r="47" spans="1:6" ht="15">
      <c r="A47" s="6" t="s">
        <v>25</v>
      </c>
      <c r="B47" s="12">
        <f>B46/B31*100</f>
        <v>9.505262846292748</v>
      </c>
      <c r="C47" s="8">
        <f>C46/(C31+C36)*100</f>
        <v>0.23353685548643083</v>
      </c>
      <c r="D47" s="8">
        <f>D46/(D31+D36)*100</f>
        <v>0.6510008703220191</v>
      </c>
      <c r="E47" s="8">
        <f>E46/(E31+E36)*100</f>
        <v>3.2792801580140947</v>
      </c>
      <c r="F47" s="8">
        <f>F46/(F31+F36)*100</f>
        <v>11.409269038144378</v>
      </c>
    </row>
  </sheetData>
  <sheetProtection/>
  <mergeCells count="12">
    <mergeCell ref="A1:F1"/>
    <mergeCell ref="A2:F2"/>
    <mergeCell ref="A3:F3"/>
    <mergeCell ref="A4:F4"/>
    <mergeCell ref="A5:F5"/>
    <mergeCell ref="A6:F6"/>
    <mergeCell ref="A7:F7"/>
    <mergeCell ref="A9:A10"/>
    <mergeCell ref="B9:B10"/>
    <mergeCell ref="C9:F9"/>
    <mergeCell ref="A12:F12"/>
    <mergeCell ref="A30:F30"/>
  </mergeCells>
  <dataValidations count="2">
    <dataValidation allowBlank="1" showInputMessage="1" promptTitle="Ввод" prompt="Для выбора организации необходимо два раза нажать левую клавишу мыши!" sqref="A15:A17 A33:A35"/>
    <dataValidation type="decimal" allowBlank="1" showErrorMessage="1" errorTitle="Ошибка" error="Допускается ввод только действительных чисел!" sqref="B13:F29 B31:F47">
      <formula1>-999999999999999000000000</formula1>
      <formula2>9.99999999999999E+23</formula2>
    </dataValidation>
  </dataValidations>
  <printOptions/>
  <pageMargins left="0.11811023622047245" right="0.11811023622047245" top="0.35433070866141736" bottom="0.1968503937007874" header="0.31496062992125984" footer="0.31496062992125984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Ирина В. Балабрикова</cp:lastModifiedBy>
  <cp:lastPrinted>2022-02-22T03:05:58Z</cp:lastPrinted>
  <dcterms:created xsi:type="dcterms:W3CDTF">2011-02-15T14:12:28Z</dcterms:created>
  <dcterms:modified xsi:type="dcterms:W3CDTF">2022-02-24T02:10:04Z</dcterms:modified>
  <cp:category/>
  <cp:version/>
  <cp:contentType/>
  <cp:contentStatus/>
</cp:coreProperties>
</file>